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прил_32" sheetId="1" r:id="rId1"/>
    <sheet name="инструкция_vpn" sheetId="2" r:id="rId2"/>
  </sheets>
  <externalReferences>
    <externalReference r:id="rId5"/>
  </externalReferences>
  <definedNames>
    <definedName name="_xlnm.Print_Titles" localSheetId="0">'прил_32'!$9:$9</definedName>
  </definedNames>
  <calcPr fullCalcOnLoad="1"/>
</workbook>
</file>

<file path=xl/sharedStrings.xml><?xml version="1.0" encoding="utf-8"?>
<sst xmlns="http://schemas.openxmlformats.org/spreadsheetml/2006/main" count="108" uniqueCount="84">
  <si>
    <t xml:space="preserve">к приказу РУП "Белтелеком" </t>
  </si>
  <si>
    <t>Наименование услуг</t>
  </si>
  <si>
    <t>3</t>
  </si>
  <si>
    <t>3.1</t>
  </si>
  <si>
    <t>3.1.1</t>
  </si>
  <si>
    <t>3.1.2</t>
  </si>
  <si>
    <t>от 1 Мбит/с до 5 Мбит/с включительно</t>
  </si>
  <si>
    <t>3.1.3</t>
  </si>
  <si>
    <t>от 5 Мбит/с до 10 Мбит/с включительно</t>
  </si>
  <si>
    <t>3.1.4</t>
  </si>
  <si>
    <t>от 10 Мбит/с до 25 Мбит/с включительно</t>
  </si>
  <si>
    <t>3.1.5</t>
  </si>
  <si>
    <t>от 25 Мбит/с до 50 Мбит/с включительно</t>
  </si>
  <si>
    <t>3.1.6</t>
  </si>
  <si>
    <t>от 50 Мбит/с до 75 Мбит/с включительно</t>
  </si>
  <si>
    <t>3.1.7</t>
  </si>
  <si>
    <t>от 75 Мбит/с до 100 Мбит/с включительно</t>
  </si>
  <si>
    <t>3.1.8</t>
  </si>
  <si>
    <t>свыше 100 Мбит/с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</si>
  <si>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</si>
  <si>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</si>
  <si>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</si>
  <si>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</si>
  <si>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</si>
  <si>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</si>
  <si>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</si>
  <si>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</si>
  <si>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</si>
  <si>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</si>
  <si>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</si>
  <si>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</si>
  <si>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</si>
  <si>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</si>
  <si>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</si>
  <si>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</si>
  <si>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</si>
  <si>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</si>
  <si>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УТВЕРЖДЕНО</t>
  </si>
  <si>
    <t>ИНСТРУКЦИЯ</t>
  </si>
  <si>
    <t>о порядке установления и применения</t>
  </si>
  <si>
    <t xml:space="preserve">тарифов на услуги объединения корпоративных 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</si>
  <si>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</si>
  <si>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Скорость приема и передачи информации одинаковая.</t>
  </si>
  <si>
    <r>
      <t>Организация точки</t>
    </r>
    <r>
      <rPr>
        <sz val="14"/>
        <rFont val="Times New Roman"/>
        <family val="1"/>
      </rPr>
      <t xml:space="preserve"> подключения независимо от типа подключения, за одну точку подключения, единовременно </t>
    </r>
  </si>
  <si>
    <r>
      <t xml:space="preserve">Абонементная плата, </t>
    </r>
    <r>
      <rPr>
        <sz val="14"/>
        <rFont val="Times New Roman"/>
        <family val="1"/>
      </rPr>
      <t xml:space="preserve"> за одну точку подключения, в месяц</t>
    </r>
  </si>
  <si>
    <r>
      <t>Плата за каждую точку подключения с пропускной способностью,</t>
    </r>
    <r>
      <rPr>
        <sz val="14"/>
        <rFont val="Times New Roman"/>
        <family val="1"/>
      </rPr>
      <t xml:space="preserve"> за 1 Кбит/с в месяц</t>
    </r>
  </si>
  <si>
    <t>№ п/п</t>
  </si>
  <si>
    <t>Тарифы на услуги объединения корпоративных сетей по IP - протоколу (VPN), оказываемые юридическим лицам и индивидуальным предпринимателям</t>
  </si>
  <si>
    <t>Тариф без учета налога на добавленную стоимость, рублей</t>
  </si>
  <si>
    <t>Услуга "Объединение корпоративных сетей по IP-протоколу (VPN)" не предусматривает доступ в Интернет.</t>
  </si>
  <si>
    <t>Приложение 32</t>
  </si>
  <si>
    <t>Настоящая Инструкция определяет порядок установления и применения тарифов на услуги объединения корпоративных сетей по IP-протоколу (VPN), оказываемые юридическим лицам и индивидуальным предпринимателям, указанных в приложении 32 к приказу, утвердившему настоящую Инструкцию (далее - приложение 32).</t>
  </si>
  <si>
    <t>Тариф за организацию точки подключения независимо от типа подключения, установленный пунктом 1 приложения 32, не включает стоимость работ и материалов по организации физического соединения между узлом связи и местом организации точки подключения. Платы за организацию и предоставление такого соединения взимаются в соответствии с действующими тарифами.</t>
  </si>
  <si>
    <t>Суммарный размер ежемесячной платы  состоит из двух составляющих: абонементной платы за точку подключения по тарифам, установленным пунктом 2 приложения 32, и платы за точку подключения с пропускной способностью по тарифам, установленным пунктом 3 приложения 32.</t>
  </si>
  <si>
    <t>приказ РУП "Белтелеком"</t>
  </si>
  <si>
    <t>тарифный план "Местный"</t>
  </si>
  <si>
    <t>тарифный план "Региональный"</t>
  </si>
  <si>
    <t>тарифный план "Республиканский 1"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</si>
  <si>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</si>
  <si>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</si>
  <si>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</si>
  <si>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</si>
  <si>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</si>
  <si>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</si>
  <si>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</si>
  <si>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</si>
  <si>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</si>
  <si>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тарифный план "Республиканский 2"</t>
  </si>
  <si>
    <t>Минимальная скорость подключения к услуге 512 Кбит/с, максимальная скорость ограничивается возможностями каналообразующего оборудования "последней мили".  Доступ к услуге со скоростью менее 512 Кбит/с  оказывается абонентам, подключенным на указанной скорости до 1 июля 2017 года. При изменении условий подключения абонентами, подключенными к услуге  до 1 июля 2017 года, минимальная скорость доступа к услуге составляет 512 Кбит/с.</t>
  </si>
  <si>
    <t>до 1 Мбит/с, включительно</t>
  </si>
  <si>
    <t>В рамках услуги производится объединение по IP-протоколу территориально удаленных корпоративных сетей (точек подключения) одного юридического лица (или индивидуального предпринимателя) либо разных юридических лиц (или индивидуальных предпринимателей).</t>
  </si>
  <si>
    <t xml:space="preserve">      Тариф для оплаты точки подключения (пункт 3 приложения 32) определяется с учетом топологии сети и маршрутов передачи трафика в соответствии с Порядком оказания услуги. </t>
  </si>
  <si>
    <t xml:space="preserve">      В рамках одной сети VPN возможно применение разных тарифных планов для оплаты различных точек подключения.</t>
  </si>
  <si>
    <t xml:space="preserve">     Оплата по тарифному плану «Местный» (пункт 3.1) взимается за точку подключения, передача трафика от/к которой производится к/от иной точке подключения, причем обе точки находятся в пределах одного населенного пункта.</t>
  </si>
  <si>
    <t xml:space="preserve">     Оплата по тарифному плану «Региональный» (пункт 3.2) взимается за точку подключения, передача трафика от/к которой производится к/от иной точке подключения, причем обе точки находятся в различных населенных пунктах в пределах одной области Республики Беларусь.</t>
  </si>
  <si>
    <t xml:space="preserve">     Оплата по тарифному плану «Республиканский 1» (пункт 3.3)  взимается за точку подключения, передача трафика от/к которой производится к/от иной точке подключения, причем обе точки находятся в разных областных центрах Республики Беларусь.</t>
  </si>
  <si>
    <t xml:space="preserve">     Оплата по тарифному плану «Республиканский 2» (пункт 3.4)  взимается за точку подключения, передача трафика от/к которой производится к/от иной точке подключения, причем обе точки находятся в населенных пунктах (за исключением областных центров), принадлежащим разным областям.»</t>
  </si>
  <si>
    <t>Стоимость передачи трафика от каждой точки подключения определяется как произведение установленной скорости на соответствующую позицию в тарифе (пункт 3 приложения 32).</t>
  </si>
  <si>
    <t>сетей по IP - протоколу (VPN)</t>
  </si>
  <si>
    <t>Восстановление доступа к услуге "Объединение корпоративных сетей по IP-протоколу (VPN)", за точку, единовременно:</t>
  </si>
  <si>
    <t>В случае необходимости выезда к абоненту для восстановления доступа к услуге сверх платы за восстановление доступа к услуге (пункт 4 приложения 32) взимается стоимость вызова представителя предприятия в соответствии с действующими тарифами на дополнительные виды работ по абонентским пунктам.</t>
  </si>
  <si>
    <t>от ________ 2019 года № ___</t>
  </si>
  <si>
    <t>от ___________ № ___</t>
  </si>
  <si>
    <t>Вводятся с        мая  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</si>
</sst>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#,##0.0"/>
    <numFmt numFmtId="182" formatCode="#,##0.000"/>
    <numFmt numFmtId="183" formatCode="#,##0.0000"/>
    <numFmt numFmtId="184" formatCode="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* #,##0_);_(* \(#,##0\);_(* &quot;-&quot;_);_(@_)"/>
    <numFmt numFmtId="189" formatCode="#,##0.00000"/>
    <numFmt numFmtId="190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4" borderId="0" applyNumberFormat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10" fillId="11" borderId="0" applyNumberFormat="0" applyBorder="0" applyAlignment="0" applyProtection="0"/>
    <xf numFmtId="0" fontId="31" fillId="12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5" borderId="0" applyNumberFormat="0" applyBorder="0" applyAlignment="0" applyProtection="0"/>
    <xf numFmtId="0" fontId="31" fillId="16" borderId="0" applyNumberFormat="0" applyBorder="0" applyAlignment="0" applyProtection="0"/>
    <xf numFmtId="0" fontId="10" fillId="11" borderId="0" applyNumberFormat="0" applyBorder="0" applyAlignment="0" applyProtection="0"/>
    <xf numFmtId="0" fontId="31" fillId="17" borderId="0" applyNumberFormat="0" applyBorder="0" applyAlignment="0" applyProtection="0"/>
    <xf numFmtId="0" fontId="10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1" applyNumberFormat="0" applyAlignment="0" applyProtection="0"/>
    <xf numFmtId="0" fontId="34" fillId="33" borderId="2" applyNumberFormat="0" applyAlignment="0" applyProtection="0"/>
    <xf numFmtId="0" fontId="35" fillId="33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4" borderId="7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8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 vertical="top"/>
    </xf>
    <xf numFmtId="181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8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49" fontId="1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71" applyFont="1" applyBorder="1" applyAlignment="1">
      <alignment horizontal="center" vertical="center"/>
      <protection/>
    </xf>
    <xf numFmtId="3" fontId="13" fillId="0" borderId="10" xfId="71" applyNumberFormat="1" applyFont="1" applyBorder="1" applyAlignment="1">
      <alignment horizontal="center" vertical="center" wrapText="1"/>
      <protection/>
    </xf>
    <xf numFmtId="0" fontId="6" fillId="39" borderId="0" xfId="0" applyFont="1" applyFill="1" applyAlignment="1">
      <alignment vertical="top"/>
    </xf>
    <xf numFmtId="0" fontId="9" fillId="40" borderId="0" xfId="0" applyFont="1" applyFill="1" applyAlignment="1">
      <alignment horizontal="right"/>
    </xf>
    <xf numFmtId="4" fontId="6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9" fillId="0" borderId="0" xfId="0" applyFont="1" applyBorder="1" applyAlignment="1">
      <alignment horizontal="left" vertical="top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282">
          <cell r="L282">
            <v>27.8</v>
          </cell>
        </row>
        <row r="283">
          <cell r="L283">
            <v>3</v>
          </cell>
        </row>
        <row r="286">
          <cell r="L286">
            <v>0.0106</v>
          </cell>
        </row>
        <row r="287">
          <cell r="L287">
            <v>0.0095</v>
          </cell>
        </row>
        <row r="288">
          <cell r="L288">
            <v>0.0084</v>
          </cell>
        </row>
        <row r="289">
          <cell r="L289">
            <v>0.0074</v>
          </cell>
        </row>
        <row r="290">
          <cell r="L290">
            <v>0.0065</v>
          </cell>
        </row>
        <row r="291">
          <cell r="L291">
            <v>0.0055</v>
          </cell>
        </row>
        <row r="292">
          <cell r="L292">
            <v>0.0047</v>
          </cell>
        </row>
        <row r="293">
          <cell r="L293">
            <v>0.003</v>
          </cell>
        </row>
        <row r="295">
          <cell r="L295">
            <v>0.0308</v>
          </cell>
        </row>
        <row r="296">
          <cell r="L296">
            <v>0.0276</v>
          </cell>
        </row>
        <row r="297">
          <cell r="L297">
            <v>0.0245</v>
          </cell>
        </row>
        <row r="298">
          <cell r="L298">
            <v>0.0216</v>
          </cell>
        </row>
        <row r="299">
          <cell r="L299">
            <v>0.0189</v>
          </cell>
        </row>
        <row r="300">
          <cell r="L300">
            <v>0.0161</v>
          </cell>
        </row>
        <row r="301">
          <cell r="L301">
            <v>0.0136</v>
          </cell>
        </row>
        <row r="302">
          <cell r="L302">
            <v>0.009</v>
          </cell>
        </row>
        <row r="304">
          <cell r="L304">
            <v>0.049</v>
          </cell>
        </row>
        <row r="305">
          <cell r="L305">
            <v>0.0441</v>
          </cell>
        </row>
        <row r="306">
          <cell r="L306">
            <v>0.0391</v>
          </cell>
        </row>
        <row r="307">
          <cell r="L307">
            <v>0.0343</v>
          </cell>
        </row>
        <row r="308">
          <cell r="L308">
            <v>0.03</v>
          </cell>
        </row>
        <row r="309">
          <cell r="L309">
            <v>0.0257</v>
          </cell>
        </row>
        <row r="310">
          <cell r="L310">
            <v>0.0215</v>
          </cell>
        </row>
        <row r="311">
          <cell r="L311">
            <v>0.015</v>
          </cell>
        </row>
        <row r="313">
          <cell r="L313">
            <v>0.0692</v>
          </cell>
        </row>
        <row r="314">
          <cell r="L314">
            <v>0.0622</v>
          </cell>
        </row>
        <row r="315">
          <cell r="L315">
            <v>0.0552</v>
          </cell>
        </row>
        <row r="316">
          <cell r="L316">
            <v>0.0485</v>
          </cell>
        </row>
        <row r="317">
          <cell r="L317">
            <v>0.0424</v>
          </cell>
        </row>
        <row r="318">
          <cell r="L318">
            <v>0.0363</v>
          </cell>
        </row>
        <row r="319">
          <cell r="L319">
            <v>0.0304</v>
          </cell>
        </row>
        <row r="320">
          <cell r="L320">
            <v>0.021</v>
          </cell>
        </row>
        <row r="321">
          <cell r="L321">
            <v>19.3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7.00390625" style="3" customWidth="1"/>
    <col min="2" max="2" width="59.875" style="3" customWidth="1"/>
    <col min="3" max="3" width="22.75390625" style="3" customWidth="1"/>
    <col min="4" max="16384" width="9.125" style="4" customWidth="1"/>
  </cols>
  <sheetData>
    <row r="1" spans="1:3" ht="17.25" customHeight="1">
      <c r="A1" s="2"/>
      <c r="C1" s="47" t="s">
        <v>50</v>
      </c>
    </row>
    <row r="2" spans="1:3" ht="17.25" customHeight="1">
      <c r="A2" s="5"/>
      <c r="C2" s="24" t="s">
        <v>0</v>
      </c>
    </row>
    <row r="3" spans="1:3" ht="18.75">
      <c r="A3" s="2"/>
      <c r="C3" s="18" t="s">
        <v>81</v>
      </c>
    </row>
    <row r="4" spans="1:3" ht="18.75">
      <c r="A4" s="2"/>
      <c r="B4" s="2"/>
      <c r="C4" s="6"/>
    </row>
    <row r="5" spans="1:3" ht="54.75" customHeight="1">
      <c r="A5" s="49" t="s">
        <v>47</v>
      </c>
      <c r="B5" s="49"/>
      <c r="C5" s="49"/>
    </row>
    <row r="6" spans="1:3" ht="16.5" customHeight="1">
      <c r="A6" s="7"/>
      <c r="B6" s="7"/>
      <c r="C6" s="7"/>
    </row>
    <row r="7" spans="1:3" ht="18.75">
      <c r="A7" s="7"/>
      <c r="B7" s="7"/>
      <c r="C7" s="26" t="s">
        <v>83</v>
      </c>
    </row>
    <row r="8" spans="1:3" ht="95.25" customHeight="1">
      <c r="A8" s="16" t="s">
        <v>46</v>
      </c>
      <c r="B8" s="16" t="s">
        <v>1</v>
      </c>
      <c r="C8" s="23" t="s">
        <v>48</v>
      </c>
    </row>
    <row r="9" spans="1:3" s="19" customFormat="1" ht="15.75">
      <c r="A9" s="22">
        <v>1</v>
      </c>
      <c r="B9" s="22">
        <v>2</v>
      </c>
      <c r="C9" s="22">
        <v>3</v>
      </c>
    </row>
    <row r="10" spans="1:3" s="10" customFormat="1" ht="55.5" customHeight="1">
      <c r="A10" s="14">
        <v>1</v>
      </c>
      <c r="B10" s="8" t="s">
        <v>43</v>
      </c>
      <c r="C10" s="9">
        <f>'[1]Прик_213_214'!L282</f>
        <v>27.8</v>
      </c>
    </row>
    <row r="11" spans="1:3" s="10" customFormat="1" ht="39" customHeight="1">
      <c r="A11" s="20">
        <v>2</v>
      </c>
      <c r="B11" s="21" t="s">
        <v>44</v>
      </c>
      <c r="C11" s="9">
        <f>'[1]Прик_213_214'!L283</f>
        <v>3</v>
      </c>
    </row>
    <row r="12" spans="1:10" s="10" customFormat="1" ht="37.5">
      <c r="A12" s="17" t="s">
        <v>2</v>
      </c>
      <c r="B12" s="8" t="s">
        <v>45</v>
      </c>
      <c r="C12" s="11"/>
      <c r="J12" s="10">
        <v>1024</v>
      </c>
    </row>
    <row r="13" spans="1:3" s="10" customFormat="1" ht="18.75">
      <c r="A13" s="15" t="s">
        <v>3</v>
      </c>
      <c r="B13" s="8" t="s">
        <v>55</v>
      </c>
      <c r="C13" s="11"/>
    </row>
    <row r="14" spans="1:23" s="10" customFormat="1" ht="17.25" customHeight="1">
      <c r="A14" s="15" t="s">
        <v>4</v>
      </c>
      <c r="B14" s="12" t="s">
        <v>69</v>
      </c>
      <c r="C14" s="11">
        <f>'[1]Прик_213_214'!L286</f>
        <v>0.0106</v>
      </c>
      <c r="E14" s="44">
        <v>1</v>
      </c>
      <c r="F14" s="44">
        <v>2</v>
      </c>
      <c r="G14" s="44">
        <v>3</v>
      </c>
      <c r="H14" s="44">
        <v>4</v>
      </c>
      <c r="I14" s="44">
        <v>5</v>
      </c>
      <c r="J14" s="44">
        <v>6</v>
      </c>
      <c r="K14" s="44">
        <v>7</v>
      </c>
      <c r="L14" s="44">
        <v>8</v>
      </c>
      <c r="M14" s="44">
        <v>9</v>
      </c>
      <c r="N14" s="45">
        <v>10</v>
      </c>
      <c r="O14" s="45">
        <v>20</v>
      </c>
      <c r="P14" s="45">
        <v>30</v>
      </c>
      <c r="Q14" s="45">
        <v>40</v>
      </c>
      <c r="R14" s="45">
        <v>50</v>
      </c>
      <c r="S14" s="45">
        <v>60</v>
      </c>
      <c r="T14" s="45">
        <v>70</v>
      </c>
      <c r="U14" s="45">
        <v>80</v>
      </c>
      <c r="V14" s="45">
        <v>90</v>
      </c>
      <c r="W14" s="45">
        <v>100</v>
      </c>
    </row>
    <row r="15" spans="1:23" s="10" customFormat="1" ht="17.25" customHeight="1">
      <c r="A15" s="15" t="s">
        <v>5</v>
      </c>
      <c r="B15" s="12" t="s">
        <v>6</v>
      </c>
      <c r="C15" s="11">
        <f>'[1]Прик_213_214'!L287</f>
        <v>0.0095</v>
      </c>
      <c r="E15" s="10">
        <f>C14*1024</f>
        <v>10.8544</v>
      </c>
      <c r="F15" s="10">
        <f>C15*2*1024</f>
        <v>19.456</v>
      </c>
      <c r="G15" s="10">
        <f>C15*1024*3</f>
        <v>29.183999999999997</v>
      </c>
      <c r="H15" s="10">
        <f>C15*1024*4</f>
        <v>38.912</v>
      </c>
      <c r="I15" s="10">
        <f>C15*1024*I14</f>
        <v>48.64</v>
      </c>
      <c r="J15" s="10">
        <f>C16*J12*J14</f>
        <v>51.6096</v>
      </c>
      <c r="K15" s="10">
        <f>C16*K14*J12</f>
        <v>60.2112</v>
      </c>
      <c r="L15" s="10">
        <f>C16*J12*L14</f>
        <v>68.8128</v>
      </c>
      <c r="M15" s="10">
        <f>C16*J12*M14</f>
        <v>77.4144</v>
      </c>
      <c r="N15" s="10">
        <f>C16*J12*N14</f>
        <v>86.01599999999999</v>
      </c>
      <c r="O15" s="10">
        <f>J12*O14*C17</f>
        <v>151.55200000000002</v>
      </c>
      <c r="P15" s="10">
        <f>P14*J12*C18</f>
        <v>199.67999999999998</v>
      </c>
      <c r="Q15" s="10">
        <f>J12*Q14*C18</f>
        <v>266.24</v>
      </c>
      <c r="R15" s="10">
        <f>R14*J12*C18</f>
        <v>332.8</v>
      </c>
      <c r="S15" s="10">
        <f>J12*S14*C19</f>
        <v>337.91999999999996</v>
      </c>
      <c r="T15" s="10">
        <f>T14*J12*C19</f>
        <v>394.23999999999995</v>
      </c>
      <c r="U15" s="10">
        <f>U14*J12*C20</f>
        <v>385.024</v>
      </c>
      <c r="V15" s="10">
        <f>V14*J12*C20</f>
        <v>433.15200000000004</v>
      </c>
      <c r="W15" s="10">
        <f>W14*J12*C20</f>
        <v>481.28000000000003</v>
      </c>
    </row>
    <row r="16" spans="1:23" s="10" customFormat="1" ht="17.25" customHeight="1">
      <c r="A16" s="15" t="s">
        <v>7</v>
      </c>
      <c r="B16" s="12" t="s">
        <v>8</v>
      </c>
      <c r="C16" s="11">
        <f>'[1]Прик_213_214'!L288</f>
        <v>0.0084</v>
      </c>
      <c r="E16" s="46">
        <f>E15+3</f>
        <v>13.8544</v>
      </c>
      <c r="F16" s="46">
        <f aca="true" t="shared" si="0" ref="F16:W16">F15+3</f>
        <v>22.456</v>
      </c>
      <c r="G16" s="46">
        <f t="shared" si="0"/>
        <v>32.184</v>
      </c>
      <c r="H16" s="46">
        <f t="shared" si="0"/>
        <v>41.912</v>
      </c>
      <c r="I16" s="46">
        <f t="shared" si="0"/>
        <v>51.64</v>
      </c>
      <c r="J16" s="46">
        <f t="shared" si="0"/>
        <v>54.6096</v>
      </c>
      <c r="K16" s="46">
        <f t="shared" si="0"/>
        <v>63.2112</v>
      </c>
      <c r="L16" s="46">
        <f t="shared" si="0"/>
        <v>71.8128</v>
      </c>
      <c r="M16" s="46">
        <f t="shared" si="0"/>
        <v>80.4144</v>
      </c>
      <c r="N16" s="46">
        <f t="shared" si="0"/>
        <v>89.01599999999999</v>
      </c>
      <c r="O16" s="46">
        <f t="shared" si="0"/>
        <v>154.55200000000002</v>
      </c>
      <c r="P16" s="46">
        <f t="shared" si="0"/>
        <v>202.67999999999998</v>
      </c>
      <c r="Q16" s="46">
        <f t="shared" si="0"/>
        <v>269.24</v>
      </c>
      <c r="R16" s="46">
        <f t="shared" si="0"/>
        <v>335.8</v>
      </c>
      <c r="S16" s="46">
        <f t="shared" si="0"/>
        <v>340.91999999999996</v>
      </c>
      <c r="T16" s="46">
        <f t="shared" si="0"/>
        <v>397.23999999999995</v>
      </c>
      <c r="U16" s="46">
        <f t="shared" si="0"/>
        <v>388.024</v>
      </c>
      <c r="V16" s="46">
        <f t="shared" si="0"/>
        <v>436.15200000000004</v>
      </c>
      <c r="W16" s="46">
        <f t="shared" si="0"/>
        <v>484.28000000000003</v>
      </c>
    </row>
    <row r="17" spans="1:3" s="10" customFormat="1" ht="17.25" customHeight="1">
      <c r="A17" s="15" t="s">
        <v>9</v>
      </c>
      <c r="B17" s="12" t="s">
        <v>10</v>
      </c>
      <c r="C17" s="11">
        <f>'[1]Прик_213_214'!L289</f>
        <v>0.0074</v>
      </c>
    </row>
    <row r="18" spans="1:3" s="10" customFormat="1" ht="17.25" customHeight="1">
      <c r="A18" s="15" t="s">
        <v>11</v>
      </c>
      <c r="B18" s="12" t="s">
        <v>12</v>
      </c>
      <c r="C18" s="11">
        <f>'[1]Прик_213_214'!L290</f>
        <v>0.0065</v>
      </c>
    </row>
    <row r="19" spans="1:3" s="10" customFormat="1" ht="17.25" customHeight="1">
      <c r="A19" s="15" t="s">
        <v>13</v>
      </c>
      <c r="B19" s="12" t="s">
        <v>14</v>
      </c>
      <c r="C19" s="11">
        <f>'[1]Прик_213_214'!L291</f>
        <v>0.0055</v>
      </c>
    </row>
    <row r="20" spans="1:3" s="10" customFormat="1" ht="17.25" customHeight="1">
      <c r="A20" s="15" t="s">
        <v>15</v>
      </c>
      <c r="B20" s="12" t="s">
        <v>16</v>
      </c>
      <c r="C20" s="11">
        <f>'[1]Прик_213_214'!L292</f>
        <v>0.0047</v>
      </c>
    </row>
    <row r="21" spans="1:3" s="10" customFormat="1" ht="17.25" customHeight="1">
      <c r="A21" s="15" t="s">
        <v>17</v>
      </c>
      <c r="B21" s="12" t="s">
        <v>18</v>
      </c>
      <c r="C21" s="11">
        <f>'[1]Прик_213_214'!L293</f>
        <v>0.003</v>
      </c>
    </row>
    <row r="22" spans="1:3" s="10" customFormat="1" ht="18.75">
      <c r="A22" s="15" t="s">
        <v>19</v>
      </c>
      <c r="B22" s="8" t="s">
        <v>56</v>
      </c>
      <c r="C22" s="11"/>
    </row>
    <row r="23" spans="1:23" s="10" customFormat="1" ht="17.25" customHeight="1">
      <c r="A23" s="15" t="s">
        <v>20</v>
      </c>
      <c r="B23" s="12" t="s">
        <v>69</v>
      </c>
      <c r="C23" s="11">
        <f>'[1]Прик_213_214'!L295</f>
        <v>0.0308</v>
      </c>
      <c r="D23" s="10">
        <v>1024</v>
      </c>
      <c r="E23" s="44">
        <v>1</v>
      </c>
      <c r="F23" s="44">
        <v>2</v>
      </c>
      <c r="G23" s="44">
        <v>3</v>
      </c>
      <c r="H23" s="44">
        <v>4</v>
      </c>
      <c r="I23" s="44">
        <v>5</v>
      </c>
      <c r="J23" s="44">
        <v>6</v>
      </c>
      <c r="K23" s="44">
        <v>7</v>
      </c>
      <c r="L23" s="44">
        <v>8</v>
      </c>
      <c r="M23" s="44">
        <v>9</v>
      </c>
      <c r="N23" s="45">
        <v>10</v>
      </c>
      <c r="O23" s="45">
        <v>20</v>
      </c>
      <c r="P23" s="45">
        <v>30</v>
      </c>
      <c r="Q23" s="45">
        <v>40</v>
      </c>
      <c r="R23" s="45">
        <v>50</v>
      </c>
      <c r="S23" s="45">
        <v>60</v>
      </c>
      <c r="T23" s="45">
        <v>70</v>
      </c>
      <c r="U23" s="45">
        <v>80</v>
      </c>
      <c r="V23" s="45">
        <v>90</v>
      </c>
      <c r="W23" s="45">
        <v>100</v>
      </c>
    </row>
    <row r="24" spans="1:23" s="10" customFormat="1" ht="17.25" customHeight="1">
      <c r="A24" s="15" t="s">
        <v>21</v>
      </c>
      <c r="B24" s="12" t="s">
        <v>6</v>
      </c>
      <c r="C24" s="11">
        <f>'[1]Прик_213_214'!L296</f>
        <v>0.0276</v>
      </c>
      <c r="E24" s="10">
        <f>1024*E23*C23</f>
        <v>31.5392</v>
      </c>
      <c r="F24" s="10">
        <f>F23*D23*C24</f>
        <v>56.5248</v>
      </c>
      <c r="G24" s="10">
        <f>G23*D23*C24</f>
        <v>84.7872</v>
      </c>
      <c r="H24" s="10">
        <f>H23*D23*C24</f>
        <v>113.0496</v>
      </c>
      <c r="I24" s="10">
        <f>I23*D23*C24</f>
        <v>141.312</v>
      </c>
      <c r="J24" s="10">
        <f>J23*D23*C25</f>
        <v>150.52800000000002</v>
      </c>
      <c r="K24" s="10">
        <f>K23*D23*C25</f>
        <v>175.616</v>
      </c>
      <c r="L24" s="10">
        <f>L23*1024*C25</f>
        <v>200.704</v>
      </c>
      <c r="M24" s="10">
        <f>M23*D23*C25</f>
        <v>225.792</v>
      </c>
      <c r="N24" s="10">
        <f>N23*D23*C25</f>
        <v>250.88</v>
      </c>
      <c r="O24" s="10">
        <f>O23*D23*C26</f>
        <v>442.36800000000005</v>
      </c>
      <c r="P24" s="10">
        <f>P23*D23*C27</f>
        <v>580.608</v>
      </c>
      <c r="Q24" s="10">
        <f>Q23*D23*C27</f>
        <v>774.144</v>
      </c>
      <c r="R24" s="10">
        <f>R23*D23*C27</f>
        <v>967.6800000000001</v>
      </c>
      <c r="S24" s="10">
        <f>S23*D23*C28</f>
        <v>989.184</v>
      </c>
      <c r="T24" s="10">
        <f>T23*D23*C28</f>
        <v>1154.048</v>
      </c>
      <c r="U24" s="10">
        <f>U23*D23*C29</f>
        <v>1114.1119999999999</v>
      </c>
      <c r="V24" s="10">
        <f>V23*D23*C29</f>
        <v>1253.376</v>
      </c>
      <c r="W24" s="10">
        <f>W23*D23*C29</f>
        <v>1392.6399999999999</v>
      </c>
    </row>
    <row r="25" spans="1:23" s="10" customFormat="1" ht="17.25" customHeight="1">
      <c r="A25" s="15" t="s">
        <v>22</v>
      </c>
      <c r="B25" s="12" t="s">
        <v>8</v>
      </c>
      <c r="C25" s="11">
        <f>'[1]Прик_213_214'!L297</f>
        <v>0.0245</v>
      </c>
      <c r="E25" s="46">
        <f>E24+3</f>
        <v>34.5392</v>
      </c>
      <c r="F25" s="46">
        <f aca="true" t="shared" si="1" ref="F25:W25">F24+3</f>
        <v>59.5248</v>
      </c>
      <c r="G25" s="46">
        <f t="shared" si="1"/>
        <v>87.7872</v>
      </c>
      <c r="H25" s="46">
        <f t="shared" si="1"/>
        <v>116.0496</v>
      </c>
      <c r="I25" s="46">
        <f t="shared" si="1"/>
        <v>144.312</v>
      </c>
      <c r="J25" s="46">
        <f t="shared" si="1"/>
        <v>153.52800000000002</v>
      </c>
      <c r="K25" s="46">
        <f t="shared" si="1"/>
        <v>178.616</v>
      </c>
      <c r="L25" s="46">
        <f t="shared" si="1"/>
        <v>203.704</v>
      </c>
      <c r="M25" s="46">
        <f t="shared" si="1"/>
        <v>228.792</v>
      </c>
      <c r="N25" s="46">
        <f t="shared" si="1"/>
        <v>253.88</v>
      </c>
      <c r="O25" s="46">
        <f t="shared" si="1"/>
        <v>445.36800000000005</v>
      </c>
      <c r="P25" s="46">
        <f t="shared" si="1"/>
        <v>583.608</v>
      </c>
      <c r="Q25" s="46">
        <f t="shared" si="1"/>
        <v>777.144</v>
      </c>
      <c r="R25" s="46">
        <f t="shared" si="1"/>
        <v>970.6800000000001</v>
      </c>
      <c r="S25" s="46">
        <f t="shared" si="1"/>
        <v>992.184</v>
      </c>
      <c r="T25" s="46">
        <f t="shared" si="1"/>
        <v>1157.048</v>
      </c>
      <c r="U25" s="46">
        <f t="shared" si="1"/>
        <v>1117.1119999999999</v>
      </c>
      <c r="V25" s="46">
        <f t="shared" si="1"/>
        <v>1256.376</v>
      </c>
      <c r="W25" s="46">
        <f t="shared" si="1"/>
        <v>1395.6399999999999</v>
      </c>
    </row>
    <row r="26" spans="1:3" s="10" customFormat="1" ht="17.25" customHeight="1">
      <c r="A26" s="15" t="s">
        <v>23</v>
      </c>
      <c r="B26" s="12" t="s">
        <v>10</v>
      </c>
      <c r="C26" s="11">
        <f>'[1]Прик_213_214'!L298</f>
        <v>0.0216</v>
      </c>
    </row>
    <row r="27" spans="1:3" s="10" customFormat="1" ht="17.25" customHeight="1">
      <c r="A27" s="15" t="s">
        <v>24</v>
      </c>
      <c r="B27" s="12" t="s">
        <v>12</v>
      </c>
      <c r="C27" s="11">
        <f>'[1]Прик_213_214'!L299</f>
        <v>0.0189</v>
      </c>
    </row>
    <row r="28" spans="1:3" s="10" customFormat="1" ht="17.25" customHeight="1">
      <c r="A28" s="15" t="s">
        <v>25</v>
      </c>
      <c r="B28" s="12" t="s">
        <v>14</v>
      </c>
      <c r="C28" s="11">
        <f>'[1]Прик_213_214'!L300</f>
        <v>0.0161</v>
      </c>
    </row>
    <row r="29" spans="1:3" s="10" customFormat="1" ht="17.25" customHeight="1">
      <c r="A29" s="15" t="s">
        <v>26</v>
      </c>
      <c r="B29" s="12" t="s">
        <v>16</v>
      </c>
      <c r="C29" s="11">
        <f>'[1]Прик_213_214'!L301</f>
        <v>0.0136</v>
      </c>
    </row>
    <row r="30" spans="1:3" s="10" customFormat="1" ht="17.25" customHeight="1">
      <c r="A30" s="15" t="s">
        <v>27</v>
      </c>
      <c r="B30" s="12" t="s">
        <v>18</v>
      </c>
      <c r="C30" s="11">
        <f>'[1]Прик_213_214'!L302</f>
        <v>0.009</v>
      </c>
    </row>
    <row r="31" spans="1:3" s="10" customFormat="1" ht="18.75">
      <c r="A31" s="15" t="s">
        <v>28</v>
      </c>
      <c r="B31" s="8" t="s">
        <v>57</v>
      </c>
      <c r="C31" s="11"/>
    </row>
    <row r="32" spans="1:23" s="10" customFormat="1" ht="17.25" customHeight="1">
      <c r="A32" s="15" t="s">
        <v>29</v>
      </c>
      <c r="B32" s="12" t="s">
        <v>69</v>
      </c>
      <c r="C32" s="11">
        <f>'[1]Прик_213_214'!L304</f>
        <v>0.049</v>
      </c>
      <c r="D32" s="10">
        <v>1024</v>
      </c>
      <c r="E32" s="44">
        <v>1</v>
      </c>
      <c r="F32" s="44">
        <v>2</v>
      </c>
      <c r="G32" s="44">
        <v>3</v>
      </c>
      <c r="H32" s="44">
        <v>4</v>
      </c>
      <c r="I32" s="44">
        <v>5</v>
      </c>
      <c r="J32" s="44">
        <v>6</v>
      </c>
      <c r="K32" s="44">
        <v>7</v>
      </c>
      <c r="L32" s="44">
        <v>8</v>
      </c>
      <c r="M32" s="44">
        <v>9</v>
      </c>
      <c r="N32" s="45">
        <v>10</v>
      </c>
      <c r="O32" s="45">
        <v>20</v>
      </c>
      <c r="P32" s="45">
        <v>30</v>
      </c>
      <c r="Q32" s="45">
        <v>40</v>
      </c>
      <c r="R32" s="45">
        <v>50</v>
      </c>
      <c r="S32" s="45">
        <v>60</v>
      </c>
      <c r="T32" s="45">
        <v>70</v>
      </c>
      <c r="U32" s="45">
        <v>80</v>
      </c>
      <c r="V32" s="45">
        <v>90</v>
      </c>
      <c r="W32" s="45">
        <v>100</v>
      </c>
    </row>
    <row r="33" spans="1:23" s="10" customFormat="1" ht="17.25" customHeight="1">
      <c r="A33" s="15" t="s">
        <v>30</v>
      </c>
      <c r="B33" s="12" t="s">
        <v>6</v>
      </c>
      <c r="C33" s="11">
        <f>'[1]Прик_213_214'!L305</f>
        <v>0.0441</v>
      </c>
      <c r="E33" s="10">
        <f>D32*E32*C32</f>
        <v>50.176</v>
      </c>
      <c r="F33" s="10">
        <f>F32*D32*C33</f>
        <v>90.3168</v>
      </c>
      <c r="G33" s="10">
        <f>G32*D32*C33</f>
        <v>135.4752</v>
      </c>
      <c r="H33" s="10">
        <f>H32*D32*C33</f>
        <v>180.6336</v>
      </c>
      <c r="I33" s="10">
        <f>I32*D32*C33</f>
        <v>225.792</v>
      </c>
      <c r="J33" s="10">
        <f>J32*D32*C34</f>
        <v>240.23040000000003</v>
      </c>
      <c r="K33" s="10">
        <f>K32*D32*C34</f>
        <v>280.2688</v>
      </c>
      <c r="L33" s="10">
        <f>L32*D32*C34</f>
        <v>320.3072</v>
      </c>
      <c r="M33" s="10">
        <f>M32*D32*C34</f>
        <v>360.34560000000005</v>
      </c>
      <c r="N33" s="10">
        <f>N32*D32*C34</f>
        <v>400.384</v>
      </c>
      <c r="O33" s="10">
        <f>O32*D32*C36</f>
        <v>702.4639999999999</v>
      </c>
      <c r="P33" s="10">
        <f>P32*D32*C37</f>
        <v>921.5999999999999</v>
      </c>
      <c r="Q33" s="10">
        <f>Q32*D32*C37</f>
        <v>1228.8</v>
      </c>
      <c r="R33" s="10">
        <f>R32*D32*C37</f>
        <v>1536</v>
      </c>
      <c r="S33" s="10">
        <f>S32*D32*C38</f>
        <v>1579.008</v>
      </c>
      <c r="T33" s="10">
        <f>T32*D32*C38</f>
        <v>1842.176</v>
      </c>
      <c r="U33" s="10">
        <f>U32*D32*C39</f>
        <v>1761.2799999999997</v>
      </c>
      <c r="V33" s="10">
        <f>V32*D32*C39</f>
        <v>1981.4399999999998</v>
      </c>
      <c r="W33" s="10">
        <f>W32*D32*C39</f>
        <v>2201.6</v>
      </c>
    </row>
    <row r="34" spans="1:23" s="10" customFormat="1" ht="17.25" customHeight="1">
      <c r="A34" s="15" t="s">
        <v>31</v>
      </c>
      <c r="B34" s="12" t="s">
        <v>8</v>
      </c>
      <c r="C34" s="11">
        <f>'[1]Прик_213_214'!L306</f>
        <v>0.0391</v>
      </c>
      <c r="E34" s="46">
        <f>E33+3</f>
        <v>53.176</v>
      </c>
      <c r="F34" s="46">
        <f aca="true" t="shared" si="2" ref="F34:W34">F33+3</f>
        <v>93.3168</v>
      </c>
      <c r="G34" s="46">
        <f t="shared" si="2"/>
        <v>138.4752</v>
      </c>
      <c r="H34" s="46">
        <f t="shared" si="2"/>
        <v>183.6336</v>
      </c>
      <c r="I34" s="46">
        <f t="shared" si="2"/>
        <v>228.792</v>
      </c>
      <c r="J34" s="46">
        <f t="shared" si="2"/>
        <v>243.23040000000003</v>
      </c>
      <c r="K34" s="46">
        <f t="shared" si="2"/>
        <v>283.2688</v>
      </c>
      <c r="L34" s="46">
        <f t="shared" si="2"/>
        <v>323.3072</v>
      </c>
      <c r="M34" s="46">
        <f t="shared" si="2"/>
        <v>363.34560000000005</v>
      </c>
      <c r="N34" s="46">
        <f t="shared" si="2"/>
        <v>403.384</v>
      </c>
      <c r="O34" s="46">
        <f t="shared" si="2"/>
        <v>705.4639999999999</v>
      </c>
      <c r="P34" s="46">
        <f t="shared" si="2"/>
        <v>924.5999999999999</v>
      </c>
      <c r="Q34" s="46">
        <f t="shared" si="2"/>
        <v>1231.8</v>
      </c>
      <c r="R34" s="46">
        <f t="shared" si="2"/>
        <v>1539</v>
      </c>
      <c r="S34" s="46">
        <f t="shared" si="2"/>
        <v>1582.008</v>
      </c>
      <c r="T34" s="46">
        <f t="shared" si="2"/>
        <v>1845.176</v>
      </c>
      <c r="U34" s="46">
        <f t="shared" si="2"/>
        <v>1764.2799999999997</v>
      </c>
      <c r="V34" s="46">
        <f t="shared" si="2"/>
        <v>1984.4399999999998</v>
      </c>
      <c r="W34" s="46">
        <f t="shared" si="2"/>
        <v>2204.6</v>
      </c>
    </row>
    <row r="35" spans="1:3" s="19" customFormat="1" ht="15.75">
      <c r="A35" s="22">
        <v>1</v>
      </c>
      <c r="B35" s="22">
        <v>2</v>
      </c>
      <c r="C35" s="22">
        <v>3</v>
      </c>
    </row>
    <row r="36" spans="1:3" s="10" customFormat="1" ht="17.25" customHeight="1">
      <c r="A36" s="15" t="s">
        <v>32</v>
      </c>
      <c r="B36" s="12" t="s">
        <v>10</v>
      </c>
      <c r="C36" s="11">
        <f>'[1]Прик_213_214'!L307</f>
        <v>0.0343</v>
      </c>
    </row>
    <row r="37" spans="1:3" s="10" customFormat="1" ht="17.25" customHeight="1">
      <c r="A37" s="15" t="s">
        <v>33</v>
      </c>
      <c r="B37" s="12" t="s">
        <v>12</v>
      </c>
      <c r="C37" s="11">
        <f>'[1]Прик_213_214'!L308</f>
        <v>0.03</v>
      </c>
    </row>
    <row r="38" spans="1:3" s="10" customFormat="1" ht="17.25" customHeight="1">
      <c r="A38" s="15" t="s">
        <v>34</v>
      </c>
      <c r="B38" s="12" t="s">
        <v>14</v>
      </c>
      <c r="C38" s="11">
        <f>'[1]Прик_213_214'!L309</f>
        <v>0.0257</v>
      </c>
    </row>
    <row r="39" spans="1:3" s="10" customFormat="1" ht="17.25" customHeight="1">
      <c r="A39" s="15" t="s">
        <v>35</v>
      </c>
      <c r="B39" s="12" t="s">
        <v>16</v>
      </c>
      <c r="C39" s="11">
        <f>'[1]Прик_213_214'!L310</f>
        <v>0.0215</v>
      </c>
    </row>
    <row r="40" spans="1:3" s="10" customFormat="1" ht="17.25" customHeight="1">
      <c r="A40" s="15" t="s">
        <v>36</v>
      </c>
      <c r="B40" s="12" t="s">
        <v>18</v>
      </c>
      <c r="C40" s="11">
        <f>'[1]Прик_213_214'!L311</f>
        <v>0.015</v>
      </c>
    </row>
    <row r="41" spans="1:3" s="10" customFormat="1" ht="18.75">
      <c r="A41" s="15" t="s">
        <v>58</v>
      </c>
      <c r="B41" s="8" t="s">
        <v>67</v>
      </c>
      <c r="C41" s="11"/>
    </row>
    <row r="42" spans="1:23" s="10" customFormat="1" ht="17.25" customHeight="1">
      <c r="A42" s="15" t="s">
        <v>59</v>
      </c>
      <c r="B42" s="12" t="s">
        <v>69</v>
      </c>
      <c r="C42" s="11">
        <f>'[1]Прик_213_214'!L313</f>
        <v>0.0692</v>
      </c>
      <c r="D42" s="10">
        <v>1024</v>
      </c>
      <c r="E42" s="44">
        <v>1</v>
      </c>
      <c r="F42" s="44">
        <v>2</v>
      </c>
      <c r="G42" s="44">
        <v>3</v>
      </c>
      <c r="H42" s="44">
        <v>4</v>
      </c>
      <c r="I42" s="44">
        <v>5</v>
      </c>
      <c r="J42" s="44">
        <v>6</v>
      </c>
      <c r="K42" s="44">
        <v>7</v>
      </c>
      <c r="L42" s="44">
        <v>8</v>
      </c>
      <c r="M42" s="44">
        <v>9</v>
      </c>
      <c r="N42" s="45">
        <v>10</v>
      </c>
      <c r="O42" s="45">
        <v>20</v>
      </c>
      <c r="P42" s="45">
        <v>30</v>
      </c>
      <c r="Q42" s="45">
        <v>40</v>
      </c>
      <c r="R42" s="45">
        <v>50</v>
      </c>
      <c r="S42" s="45">
        <v>60</v>
      </c>
      <c r="T42" s="45">
        <v>70</v>
      </c>
      <c r="U42" s="45">
        <v>80</v>
      </c>
      <c r="V42" s="45">
        <v>90</v>
      </c>
      <c r="W42" s="45">
        <v>100</v>
      </c>
    </row>
    <row r="43" spans="1:23" s="10" customFormat="1" ht="17.25" customHeight="1">
      <c r="A43" s="15" t="s">
        <v>60</v>
      </c>
      <c r="B43" s="12" t="s">
        <v>6</v>
      </c>
      <c r="C43" s="11">
        <f>'[1]Прик_213_214'!L314</f>
        <v>0.0622</v>
      </c>
      <c r="E43" s="10">
        <f>E42*D42*C42</f>
        <v>70.8608</v>
      </c>
      <c r="F43" s="10">
        <f>F42*D42*C43</f>
        <v>127.3856</v>
      </c>
      <c r="G43" s="10">
        <f>G42*D42*C43</f>
        <v>191.0784</v>
      </c>
      <c r="H43" s="10">
        <f>H42*D42*C43</f>
        <v>254.7712</v>
      </c>
      <c r="I43" s="10">
        <f>I42*D42*C43</f>
        <v>318.464</v>
      </c>
      <c r="J43" s="10">
        <f>J42*D42*C44</f>
        <v>339.1488</v>
      </c>
      <c r="K43" s="10">
        <f>K42*D42*C44</f>
        <v>395.67359999999996</v>
      </c>
      <c r="L43" s="10">
        <f>L42*D42*C44</f>
        <v>452.1984</v>
      </c>
      <c r="M43" s="10">
        <f>M42*D42*C44</f>
        <v>508.7232</v>
      </c>
      <c r="N43" s="10">
        <f>N42*D42*C44</f>
        <v>565.248</v>
      </c>
      <c r="O43" s="10">
        <f>O42*D42*C45</f>
        <v>993.28</v>
      </c>
      <c r="P43" s="10">
        <f>P42*D42*C46</f>
        <v>1302.528</v>
      </c>
      <c r="Q43" s="10">
        <f>Q42*D42*C46</f>
        <v>1736.704</v>
      </c>
      <c r="R43" s="10">
        <f>R42*D42*C46</f>
        <v>2170.88</v>
      </c>
      <c r="S43" s="10">
        <f>S42*D42*C47</f>
        <v>2230.272</v>
      </c>
      <c r="T43" s="10">
        <f>T42*D42*C47</f>
        <v>2601.984</v>
      </c>
      <c r="U43" s="10">
        <f>U42*D42*C48</f>
        <v>2490.368</v>
      </c>
      <c r="V43" s="10">
        <f>V42*D42*C48</f>
        <v>2801.664</v>
      </c>
      <c r="W43" s="10">
        <f>W42*D42*C48</f>
        <v>3112.96</v>
      </c>
    </row>
    <row r="44" spans="1:23" s="10" customFormat="1" ht="17.25" customHeight="1">
      <c r="A44" s="15" t="s">
        <v>61</v>
      </c>
      <c r="B44" s="12" t="s">
        <v>8</v>
      </c>
      <c r="C44" s="11">
        <f>'[1]Прик_213_214'!L315</f>
        <v>0.0552</v>
      </c>
      <c r="E44" s="46">
        <f>E43+3</f>
        <v>73.8608</v>
      </c>
      <c r="F44" s="46">
        <f aca="true" t="shared" si="3" ref="F44:W44">F43+3</f>
        <v>130.3856</v>
      </c>
      <c r="G44" s="46">
        <f t="shared" si="3"/>
        <v>194.0784</v>
      </c>
      <c r="H44" s="46">
        <f t="shared" si="3"/>
        <v>257.7712</v>
      </c>
      <c r="I44" s="46">
        <f t="shared" si="3"/>
        <v>321.464</v>
      </c>
      <c r="J44" s="46">
        <f t="shared" si="3"/>
        <v>342.1488</v>
      </c>
      <c r="K44" s="46">
        <f t="shared" si="3"/>
        <v>398.67359999999996</v>
      </c>
      <c r="L44" s="46">
        <f t="shared" si="3"/>
        <v>455.1984</v>
      </c>
      <c r="M44" s="46">
        <f t="shared" si="3"/>
        <v>511.7232</v>
      </c>
      <c r="N44" s="46">
        <f t="shared" si="3"/>
        <v>568.248</v>
      </c>
      <c r="O44" s="46">
        <f t="shared" si="3"/>
        <v>996.28</v>
      </c>
      <c r="P44" s="46">
        <f t="shared" si="3"/>
        <v>1305.528</v>
      </c>
      <c r="Q44" s="46">
        <f t="shared" si="3"/>
        <v>1739.704</v>
      </c>
      <c r="R44" s="46">
        <f t="shared" si="3"/>
        <v>2173.88</v>
      </c>
      <c r="S44" s="46">
        <f t="shared" si="3"/>
        <v>2233.272</v>
      </c>
      <c r="T44" s="46">
        <f t="shared" si="3"/>
        <v>2604.984</v>
      </c>
      <c r="U44" s="46">
        <f t="shared" si="3"/>
        <v>2493.368</v>
      </c>
      <c r="V44" s="46">
        <f t="shared" si="3"/>
        <v>2804.664</v>
      </c>
      <c r="W44" s="46">
        <f t="shared" si="3"/>
        <v>3115.96</v>
      </c>
    </row>
    <row r="45" spans="1:3" s="10" customFormat="1" ht="17.25" customHeight="1">
      <c r="A45" s="15" t="s">
        <v>62</v>
      </c>
      <c r="B45" s="12" t="s">
        <v>10</v>
      </c>
      <c r="C45" s="11">
        <f>'[1]Прик_213_214'!L316</f>
        <v>0.0485</v>
      </c>
    </row>
    <row r="46" spans="1:3" s="10" customFormat="1" ht="17.25" customHeight="1">
      <c r="A46" s="15" t="s">
        <v>63</v>
      </c>
      <c r="B46" s="12" t="s">
        <v>12</v>
      </c>
      <c r="C46" s="11">
        <f>'[1]Прик_213_214'!L317</f>
        <v>0.0424</v>
      </c>
    </row>
    <row r="47" spans="1:3" s="10" customFormat="1" ht="17.25" customHeight="1">
      <c r="A47" s="15" t="s">
        <v>64</v>
      </c>
      <c r="B47" s="12" t="s">
        <v>14</v>
      </c>
      <c r="C47" s="11">
        <f>'[1]Прик_213_214'!L318</f>
        <v>0.0363</v>
      </c>
    </row>
    <row r="48" spans="1:3" s="10" customFormat="1" ht="17.25" customHeight="1">
      <c r="A48" s="15" t="s">
        <v>65</v>
      </c>
      <c r="B48" s="12" t="s">
        <v>16</v>
      </c>
      <c r="C48" s="11">
        <f>'[1]Прик_213_214'!L319</f>
        <v>0.0304</v>
      </c>
    </row>
    <row r="49" spans="1:3" s="10" customFormat="1" ht="17.25" customHeight="1">
      <c r="A49" s="15" t="s">
        <v>66</v>
      </c>
      <c r="B49" s="12" t="s">
        <v>18</v>
      </c>
      <c r="C49" s="11">
        <f>'[1]Прик_213_214'!L320</f>
        <v>0.021</v>
      </c>
    </row>
    <row r="50" spans="1:3" s="40" customFormat="1" ht="57" customHeight="1">
      <c r="A50" s="41">
        <v>4</v>
      </c>
      <c r="B50" s="39" t="s">
        <v>79</v>
      </c>
      <c r="C50" s="48">
        <f>'[1]Прик_213_214'!L321</f>
        <v>19.3</v>
      </c>
    </row>
    <row r="51" spans="1:3" ht="18.75">
      <c r="A51" s="13"/>
      <c r="B51" s="13"/>
      <c r="C51" s="13"/>
    </row>
    <row r="52" spans="1:3" ht="18.75">
      <c r="A52" s="13"/>
      <c r="B52" s="13"/>
      <c r="C52" s="13"/>
    </row>
    <row r="53" spans="1:3" ht="18.75">
      <c r="A53" s="13"/>
      <c r="B53" s="13"/>
      <c r="C53" s="13"/>
    </row>
    <row r="54" spans="1:3" ht="18.75">
      <c r="A54" s="13"/>
      <c r="B54" s="13"/>
      <c r="C54" s="13"/>
    </row>
    <row r="55" spans="1:3" ht="18.75">
      <c r="A55" s="13"/>
      <c r="B55" s="13"/>
      <c r="C55" s="13"/>
    </row>
    <row r="56" spans="1:3" ht="18.75">
      <c r="A56" s="13"/>
      <c r="B56" s="13"/>
      <c r="C56" s="13"/>
    </row>
    <row r="57" spans="1:3" ht="18.75">
      <c r="A57" s="13"/>
      <c r="B57" s="13"/>
      <c r="C57" s="13"/>
    </row>
    <row r="58" spans="1:3" ht="18.75">
      <c r="A58" s="13"/>
      <c r="B58" s="13"/>
      <c r="C58" s="13"/>
    </row>
    <row r="59" spans="1:3" ht="18.75">
      <c r="A59" s="13"/>
      <c r="B59" s="13"/>
      <c r="C59" s="13"/>
    </row>
    <row r="60" spans="1:3" ht="18.75">
      <c r="A60" s="13"/>
      <c r="B60" s="13"/>
      <c r="C60" s="13"/>
    </row>
    <row r="61" spans="1:3" ht="18.75">
      <c r="A61" s="13"/>
      <c r="B61" s="13"/>
      <c r="C61" s="13"/>
    </row>
    <row r="62" spans="1:3" ht="18.75">
      <c r="A62" s="13"/>
      <c r="B62" s="13"/>
      <c r="C62" s="13"/>
    </row>
    <row r="63" spans="1:3" ht="18.75">
      <c r="A63" s="13"/>
      <c r="B63" s="13"/>
      <c r="C63" s="13"/>
    </row>
    <row r="64" spans="1:3" ht="18.75">
      <c r="A64" s="13"/>
      <c r="B64" s="13"/>
      <c r="C64" s="13"/>
    </row>
    <row r="65" spans="1:3" ht="18.75">
      <c r="A65" s="13"/>
      <c r="B65" s="13"/>
      <c r="C65" s="13"/>
    </row>
    <row r="66" spans="1:3" ht="18.75">
      <c r="A66" s="13"/>
      <c r="B66" s="13"/>
      <c r="C66" s="13"/>
    </row>
    <row r="67" spans="1:3" ht="18.75">
      <c r="A67" s="13"/>
      <c r="B67" s="13"/>
      <c r="C67" s="13"/>
    </row>
    <row r="68" spans="1:3" ht="18.75">
      <c r="A68" s="13"/>
      <c r="B68" s="13"/>
      <c r="C68" s="13"/>
    </row>
    <row r="69" spans="1:3" ht="18.75">
      <c r="A69" s="13"/>
      <c r="B69" s="13"/>
      <c r="C69" s="13"/>
    </row>
    <row r="70" spans="1:3" ht="18.75">
      <c r="A70" s="13"/>
      <c r="B70" s="13"/>
      <c r="C70" s="13"/>
    </row>
    <row r="71" spans="1:3" ht="18.75">
      <c r="A71" s="13"/>
      <c r="B71" s="13"/>
      <c r="C71" s="13"/>
    </row>
    <row r="72" spans="1:3" ht="18.75">
      <c r="A72" s="13"/>
      <c r="B72" s="13"/>
      <c r="C72" s="13"/>
    </row>
    <row r="73" spans="1:3" ht="18.75">
      <c r="A73" s="13"/>
      <c r="B73" s="13"/>
      <c r="C73" s="13"/>
    </row>
  </sheetData>
  <sheetProtection/>
  <mergeCells count="1">
    <mergeCell ref="A5:C5"/>
  </mergeCells>
  <printOptions/>
  <pageMargins left="0.7086614173228347" right="0.4330708661417323" top="0.4330708661417323" bottom="0.4330708661417323" header="0.4330708661417323" footer="0.31496062992125984"/>
  <pageSetup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375" style="29" customWidth="1"/>
    <col min="2" max="2" width="57.75390625" style="29" customWidth="1"/>
    <col min="3" max="3" width="33.25390625" style="29" customWidth="1"/>
    <col min="4" max="4" width="9.125" style="29" customWidth="1"/>
    <col min="5" max="16384" width="9.125" style="1" customWidth="1"/>
  </cols>
  <sheetData>
    <row r="1" spans="1:3" ht="15.75">
      <c r="A1" s="28"/>
      <c r="B1" s="28"/>
      <c r="C1" s="25" t="s">
        <v>37</v>
      </c>
    </row>
    <row r="2" spans="1:3" ht="15.75">
      <c r="A2" s="28"/>
      <c r="B2" s="28"/>
      <c r="C2" s="25" t="s">
        <v>54</v>
      </c>
    </row>
    <row r="3" spans="1:3" ht="15.75">
      <c r="A3" s="28"/>
      <c r="B3" s="28"/>
      <c r="C3" s="30" t="s">
        <v>82</v>
      </c>
    </row>
    <row r="4" spans="1:3" ht="15.75">
      <c r="A4" s="28"/>
      <c r="B4" s="28"/>
      <c r="C4" s="24"/>
    </row>
    <row r="5" spans="1:3" ht="15.75">
      <c r="A5" s="31" t="s">
        <v>38</v>
      </c>
      <c r="B5" s="31"/>
      <c r="C5" s="28"/>
    </row>
    <row r="6" spans="1:3" ht="15.75">
      <c r="A6" s="32" t="s">
        <v>39</v>
      </c>
      <c r="B6" s="32"/>
      <c r="C6" s="28"/>
    </row>
    <row r="7" spans="1:3" ht="15.75">
      <c r="A7" s="32" t="s">
        <v>40</v>
      </c>
      <c r="B7" s="32"/>
      <c r="C7" s="28"/>
    </row>
    <row r="8" spans="1:3" ht="15.75">
      <c r="A8" s="28" t="s">
        <v>78</v>
      </c>
      <c r="B8" s="28"/>
      <c r="C8" s="28"/>
    </row>
    <row r="9" spans="1:3" ht="8.25" customHeight="1">
      <c r="A9" s="33"/>
      <c r="B9" s="33"/>
      <c r="C9" s="33"/>
    </row>
    <row r="10" spans="1:4" s="19" customFormat="1" ht="63" customHeight="1">
      <c r="A10" s="34">
        <v>1</v>
      </c>
      <c r="B10" s="50" t="s">
        <v>51</v>
      </c>
      <c r="C10" s="50"/>
      <c r="D10" s="28"/>
    </row>
    <row r="11" spans="1:4" s="19" customFormat="1" ht="6" customHeight="1">
      <c r="A11" s="34"/>
      <c r="B11" s="35"/>
      <c r="C11" s="35"/>
      <c r="D11" s="28"/>
    </row>
    <row r="12" spans="1:4" s="19" customFormat="1" ht="47.25" customHeight="1">
      <c r="A12" s="34">
        <v>2</v>
      </c>
      <c r="B12" s="50" t="s">
        <v>41</v>
      </c>
      <c r="C12" s="50"/>
      <c r="D12" s="28"/>
    </row>
    <row r="13" spans="1:4" s="19" customFormat="1" ht="6" customHeight="1">
      <c r="A13" s="34"/>
      <c r="B13" s="27"/>
      <c r="C13" s="27"/>
      <c r="D13" s="28"/>
    </row>
    <row r="14" spans="1:4" s="19" customFormat="1" ht="79.5" customHeight="1">
      <c r="A14" s="34">
        <v>3</v>
      </c>
      <c r="B14" s="52" t="s">
        <v>52</v>
      </c>
      <c r="C14" s="52"/>
      <c r="D14" s="28"/>
    </row>
    <row r="15" spans="1:4" s="19" customFormat="1" ht="6" customHeight="1">
      <c r="A15" s="34"/>
      <c r="B15" s="35"/>
      <c r="C15" s="35"/>
      <c r="D15" s="28"/>
    </row>
    <row r="16" spans="1:4" s="19" customFormat="1" ht="15.75" customHeight="1">
      <c r="A16" s="34">
        <v>4</v>
      </c>
      <c r="B16" s="53" t="s">
        <v>42</v>
      </c>
      <c r="C16" s="53"/>
      <c r="D16" s="28"/>
    </row>
    <row r="17" spans="1:4" s="19" customFormat="1" ht="6" customHeight="1">
      <c r="A17" s="34"/>
      <c r="B17" s="36"/>
      <c r="C17" s="36"/>
      <c r="D17" s="28"/>
    </row>
    <row r="18" spans="1:4" s="19" customFormat="1" ht="60.75" customHeight="1">
      <c r="A18" s="34">
        <v>5</v>
      </c>
      <c r="B18" s="51" t="s">
        <v>53</v>
      </c>
      <c r="C18" s="51"/>
      <c r="D18" s="28"/>
    </row>
    <row r="19" spans="1:4" s="19" customFormat="1" ht="6" customHeight="1">
      <c r="A19" s="34"/>
      <c r="B19" s="35"/>
      <c r="C19" s="35"/>
      <c r="D19" s="28"/>
    </row>
    <row r="20" spans="1:4" s="19" customFormat="1" ht="31.5" customHeight="1">
      <c r="A20" s="38">
        <v>6</v>
      </c>
      <c r="B20" s="50" t="s">
        <v>77</v>
      </c>
      <c r="C20" s="50"/>
      <c r="D20" s="28"/>
    </row>
    <row r="21" spans="1:4" s="19" customFormat="1" ht="6" customHeight="1">
      <c r="A21" s="38"/>
      <c r="B21" s="27"/>
      <c r="C21" s="27"/>
      <c r="D21" s="28"/>
    </row>
    <row r="22" spans="1:4" s="19" customFormat="1" ht="49.5" customHeight="1">
      <c r="A22" s="38">
        <v>7</v>
      </c>
      <c r="B22" s="50" t="s">
        <v>70</v>
      </c>
      <c r="C22" s="50"/>
      <c r="D22" s="28"/>
    </row>
    <row r="23" spans="1:4" s="19" customFormat="1" ht="33" customHeight="1">
      <c r="A23" s="38"/>
      <c r="B23" s="50" t="s">
        <v>71</v>
      </c>
      <c r="C23" s="50"/>
      <c r="D23" s="28"/>
    </row>
    <row r="24" spans="1:4" s="19" customFormat="1" ht="33" customHeight="1">
      <c r="A24" s="38"/>
      <c r="B24" s="50" t="s">
        <v>72</v>
      </c>
      <c r="C24" s="50"/>
      <c r="D24" s="28"/>
    </row>
    <row r="25" spans="1:4" s="19" customFormat="1" ht="47.25" customHeight="1">
      <c r="A25" s="38"/>
      <c r="B25" s="50" t="s">
        <v>73</v>
      </c>
      <c r="C25" s="50"/>
      <c r="D25" s="28"/>
    </row>
    <row r="26" spans="1:4" s="19" customFormat="1" ht="48" customHeight="1">
      <c r="A26" s="38"/>
      <c r="B26" s="50" t="s">
        <v>74</v>
      </c>
      <c r="C26" s="50"/>
      <c r="D26" s="28"/>
    </row>
    <row r="27" spans="1:4" s="19" customFormat="1" ht="48.75" customHeight="1">
      <c r="A27" s="38"/>
      <c r="B27" s="50" t="s">
        <v>75</v>
      </c>
      <c r="C27" s="50"/>
      <c r="D27" s="28"/>
    </row>
    <row r="28" spans="1:4" s="19" customFormat="1" ht="65.25" customHeight="1">
      <c r="A28" s="38"/>
      <c r="B28" s="50" t="s">
        <v>76</v>
      </c>
      <c r="C28" s="50"/>
      <c r="D28" s="28"/>
    </row>
    <row r="29" spans="1:4" s="19" customFormat="1" ht="6" customHeight="1">
      <c r="A29" s="34"/>
      <c r="B29" s="35"/>
      <c r="C29" s="35"/>
      <c r="D29" s="28"/>
    </row>
    <row r="30" spans="1:4" s="19" customFormat="1" ht="94.5" customHeight="1">
      <c r="A30" s="34">
        <v>8</v>
      </c>
      <c r="B30" s="51" t="s">
        <v>68</v>
      </c>
      <c r="C30" s="51"/>
      <c r="D30" s="28"/>
    </row>
    <row r="31" spans="1:4" s="19" customFormat="1" ht="6" customHeight="1">
      <c r="A31" s="34"/>
      <c r="B31" s="37"/>
      <c r="C31" s="37"/>
      <c r="D31" s="28"/>
    </row>
    <row r="32" spans="1:4" s="19" customFormat="1" ht="35.25" customHeight="1">
      <c r="A32" s="34">
        <v>9</v>
      </c>
      <c r="B32" s="51" t="s">
        <v>49</v>
      </c>
      <c r="C32" s="51"/>
      <c r="D32" s="28"/>
    </row>
    <row r="33" spans="1:4" s="19" customFormat="1" ht="6" customHeight="1">
      <c r="A33" s="28"/>
      <c r="B33" s="28"/>
      <c r="C33" s="28"/>
      <c r="D33" s="28"/>
    </row>
    <row r="34" spans="1:4" s="43" customFormat="1" ht="65.25" customHeight="1">
      <c r="A34" s="38">
        <v>10</v>
      </c>
      <c r="B34" s="50" t="s">
        <v>80</v>
      </c>
      <c r="C34" s="50"/>
      <c r="D34" s="42"/>
    </row>
  </sheetData>
  <sheetProtection/>
  <mergeCells count="16">
    <mergeCell ref="B23:C23"/>
    <mergeCell ref="B24:C24"/>
    <mergeCell ref="B32:C32"/>
    <mergeCell ref="B26:C26"/>
    <mergeCell ref="B27:C27"/>
    <mergeCell ref="B28:C28"/>
    <mergeCell ref="B34:C34"/>
    <mergeCell ref="B20:C20"/>
    <mergeCell ref="B18:C18"/>
    <mergeCell ref="B10:C10"/>
    <mergeCell ref="B12:C12"/>
    <mergeCell ref="B14:C14"/>
    <mergeCell ref="B16:C16"/>
    <mergeCell ref="B25:C25"/>
    <mergeCell ref="B30:C30"/>
    <mergeCell ref="B22:C22"/>
  </mergeCells>
  <printOptions/>
  <pageMargins left="0.7086614173228347" right="0.19" top="0.21" bottom="0.17" header="0.2362204724409449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2019-04-11T09:07:00Z</cp:lastPrinted>
  <dcterms:created xsi:type="dcterms:W3CDTF">2011-07-04T11:51:16Z</dcterms:created>
  <dcterms:modified xsi:type="dcterms:W3CDTF">2019-04-22T08:03:57Z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-1152432204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